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2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</externalReferences>
  <definedNames>
    <definedName name="_xlnm.Print_Titles" localSheetId="0">'пр 1'!$6:$7</definedName>
    <definedName name="_xlnm.Print_Titles" localSheetId="1">'пр 2'!$7:$9</definedName>
    <definedName name="_xlnm.Print_Area" localSheetId="2">'пр 3'!$A$1:$I$11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<sst xmlns="http://schemas.openxmlformats.org/spreadsheetml/2006/main" count="135" uniqueCount="110">
  <si>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</si>
  <si>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</si>
  <si>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</si>
  <si>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</si>
  <si>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</si>
  <si>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</si>
  <si>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</si>
  <si>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</si>
  <si>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</si>
  <si>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</si>
  <si>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</si>
  <si>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</si>
  <si>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</si>
  <si>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</si>
  <si>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</si>
  <si>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к  протоколу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</si>
  <si>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</si>
  <si>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</si>
  <si>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</si>
  <si>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</si>
  <si>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</si>
  <si>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</si>
  <si>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</si>
  <si>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</si>
  <si>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сырье и материалы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</si>
  <si>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</si>
  <si>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</si>
  <si>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</si>
  <si>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</si>
  <si>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</si>
  <si>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</si>
  <si>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</si>
  <si>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</si>
  <si>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</si>
  <si>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</si>
  <si>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</si>
  <si>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</si>
  <si>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</si>
  <si>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</si>
  <si>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</si>
  <si>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</si>
  <si>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</si>
  <si>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</si>
  <si>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</si>
  <si>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</si>
  <si>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Отчисления на социальные нужды</t>
  </si>
  <si>
    <t>Ремонт и техническое обслуживание, в т.ч.</t>
  </si>
  <si>
    <t>2.1.</t>
  </si>
  <si>
    <t>Прочие прямые расходы, связанные с утилизацией (захоронением) отходов, в том числе</t>
  </si>
  <si>
    <t>Топливо и ГСМ</t>
  </si>
  <si>
    <t>Транспортный налог</t>
  </si>
  <si>
    <t>Экологический мониторинг</t>
  </si>
  <si>
    <t>Арендная плата</t>
  </si>
  <si>
    <t>Содержание дороги к полигону ТБО</t>
  </si>
  <si>
    <t>Устранение локальных очагов пожара</t>
  </si>
  <si>
    <t>Расходы на оплату труда цехового персонала</t>
  </si>
  <si>
    <t xml:space="preserve">Расходы на оплату труда административно-управленческого персонала </t>
  </si>
  <si>
    <t>Численность цехового персонала, чел.</t>
  </si>
  <si>
    <t>Численность основного персонала, чел.</t>
  </si>
  <si>
    <t>Расходы на оплату труда ремонтного персонала</t>
  </si>
  <si>
    <t>Капитальный ремонт</t>
  </si>
  <si>
    <t>Общепроизводственные (цеховые расходы), в том числе</t>
  </si>
  <si>
    <t>Общехозяйственные (управленческие) расходы, в том числе</t>
  </si>
  <si>
    <t>Расходы, связанные с реализацией товаров (услуг)</t>
  </si>
  <si>
    <t>в том числе:</t>
  </si>
  <si>
    <t>1.2.1.</t>
  </si>
  <si>
    <t>1.4.</t>
  </si>
  <si>
    <t>1.4.1.</t>
  </si>
  <si>
    <t>1.4.2.</t>
  </si>
  <si>
    <t>1.4.3.</t>
  </si>
  <si>
    <t>1.4.4.</t>
  </si>
  <si>
    <t>1.5.</t>
  </si>
  <si>
    <t>1.5.1.</t>
  </si>
  <si>
    <t>1.5.2.</t>
  </si>
  <si>
    <t>1.5.3.</t>
  </si>
  <si>
    <t>1.5.4.</t>
  </si>
  <si>
    <t>1.5.5.</t>
  </si>
  <si>
    <t>1.5.6.</t>
  </si>
  <si>
    <t>1.6.</t>
  </si>
  <si>
    <t>1.6.1.</t>
  </si>
  <si>
    <t>1.6.2.</t>
  </si>
  <si>
    <t>1.6.3.</t>
  </si>
  <si>
    <t>1.7.</t>
  </si>
  <si>
    <t>1.7.1.</t>
  </si>
  <si>
    <t>1.7.2.</t>
  </si>
  <si>
    <t>Итого расходов, связанных с производством и реализацией</t>
  </si>
  <si>
    <t>Прочие экономически обоснованные расходы относимые на прибыль после налогообложения</t>
  </si>
  <si>
    <t>Внереализационные расходы, в том числе:</t>
  </si>
  <si>
    <t>Единый налог, уплачиваемый организацией, применяющей упрощенную систему налогообложения</t>
  </si>
  <si>
    <t>Налоги и сборы, в том числе:</t>
  </si>
  <si>
    <t>2.2.</t>
  </si>
  <si>
    <t>2.2.1.</t>
  </si>
  <si>
    <t>Итого внереализационных расходов</t>
  </si>
  <si>
    <t>3.</t>
  </si>
  <si>
    <t>Объем финансовых потребностей по реализации производственной программы  организации коммунального комплекса</t>
  </si>
  <si>
    <t>Всего 2014-2016 годы</t>
  </si>
  <si>
    <t>Расходы на ремонт основных средств</t>
  </si>
  <si>
    <t>Приложение № 2                                           к экспертному заключению по делу 
№ 292-13в</t>
  </si>
  <si>
    <t>Приложение № 1
к экспертному заключению 
по делу № 292-13в</t>
  </si>
  <si>
    <t>общества с ограниченной ответственностью «Обслуживание коммунального комплекса» 
(Большемуртинский район, пгт. Большая Мурта, ИНН 2408005552)</t>
  </si>
  <si>
    <t>общества с ограниченной ответственностью «Обслуживание коммунального комплекса» (Большемуртинский район, пгт. Большая Мурта, ИНН 2408005552)</t>
  </si>
  <si>
    <t>Приложение № 3                                           к экспертному заключению по делу № 292-13в</t>
  </si>
  <si>
    <t>1.5.7.</t>
  </si>
  <si>
    <t>Расходы на оплату работ контролеров-приемщиков ТБО</t>
  </si>
  <si>
    <t>1.6.4.</t>
  </si>
  <si>
    <t>1.6.5.</t>
  </si>
  <si>
    <t>Электроэнергия</t>
  </si>
  <si>
    <t>Прочие раходы</t>
  </si>
  <si>
    <t>Тарифы на услуги по утилизации (захоронению) твердых бытовых отходов для потребителей общества с ограниченной ответственностью «Обслуживание коммунального комплекса» 
(Большемуртинский район, пгт. Большая Мурта, ИНН 2408005552)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</si>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</sst>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1" xfId="53" applyNumberFormat="1" applyFont="1" applyBorder="1" applyAlignment="1">
      <alignment horizontal="center" vertical="center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horizontal="left" vertical="center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vertical="center" wrapText="1"/>
      <protection/>
    </xf>
    <xf numFmtId="0" fontId="46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0" fontId="48" fillId="0" borderId="10" xfId="57" applyFont="1" applyBorder="1" applyAlignment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10" xfId="53" applyNumberFormat="1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/>
      <protection/>
    </xf>
    <xf numFmtId="0" fontId="5" fillId="0" borderId="10" xfId="58" applyFont="1" applyBorder="1" applyAlignment="1">
      <alignment horizontal="left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>
      <alignment/>
      <protection/>
    </xf>
    <xf numFmtId="0" fontId="5" fillId="0" borderId="10" xfId="58" applyFont="1" applyBorder="1" applyAlignment="1">
      <alignment horizontal="center" vertical="center"/>
      <protection/>
    </xf>
    <xf numFmtId="189" fontId="1" fillId="0" borderId="10" xfId="0" applyNumberFormat="1" applyFont="1" applyBorder="1" applyAlignment="1">
      <alignment horizontal="center" vertical="center" wrapText="1"/>
    </xf>
    <xf numFmtId="4" fontId="49" fillId="0" borderId="11" xfId="53" applyNumberFormat="1" applyFont="1" applyBorder="1" applyAlignment="1">
      <alignment horizontal="center" vertical="center"/>
      <protection/>
    </xf>
    <xf numFmtId="4" fontId="49" fillId="0" borderId="10" xfId="53" applyNumberFormat="1" applyFont="1" applyFill="1" applyBorder="1" applyAlignment="1">
      <alignment horizontal="center" vertical="center" wrapText="1"/>
      <protection/>
    </xf>
    <xf numFmtId="4" fontId="49" fillId="0" borderId="11" xfId="58" applyNumberFormat="1" applyFont="1" applyBorder="1" applyAlignment="1">
      <alignment horizontal="center"/>
      <protection/>
    </xf>
    <xf numFmtId="0" fontId="49" fillId="0" borderId="10" xfId="58" applyFont="1" applyBorder="1">
      <alignment/>
      <protection/>
    </xf>
    <xf numFmtId="4" fontId="1" fillId="0" borderId="10" xfId="58" applyNumberFormat="1" applyFont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198" fontId="1" fillId="0" borderId="11" xfId="53" applyNumberFormat="1" applyFont="1" applyBorder="1" applyAlignment="1">
      <alignment horizontal="center" vertical="center"/>
      <protection/>
    </xf>
    <xf numFmtId="4" fontId="1" fillId="0" borderId="11" xfId="53" applyNumberFormat="1" applyFont="1" applyBorder="1" applyAlignment="1">
      <alignment horizontal="center" vertic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2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0" fontId="45" fillId="34" borderId="10" xfId="57" applyFont="1" applyFill="1" applyBorder="1" applyAlignment="1">
      <alignment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1" xfId="53" applyNumberFormat="1" applyFont="1" applyBorder="1" applyAlignment="1">
      <alignment horizontal="center" vertical="center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0" xfId="58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50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7" fillId="0" borderId="0" xfId="57" applyFont="1" applyAlignment="1">
      <alignment horizontal="center"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workbookViewId="0" topLeftCell="A1">
      <selection activeCell="A4" sqref="A4:F4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33"/>
      <c r="B1" s="33"/>
      <c r="C1" s="33"/>
      <c r="D1" s="63" t="s">
        <v>98</v>
      </c>
      <c r="E1" s="64"/>
      <c r="F1" s="64"/>
    </row>
    <row r="2" spans="1:6" ht="30" customHeight="1">
      <c r="A2" s="33"/>
      <c r="B2" s="33"/>
      <c r="C2" s="33"/>
      <c r="D2" s="33"/>
      <c r="E2" s="33"/>
      <c r="F2" s="34"/>
    </row>
    <row r="3" spans="1:7" ht="20.25" customHeight="1">
      <c r="A3" s="61" t="s">
        <v>34</v>
      </c>
      <c r="B3" s="61"/>
      <c r="C3" s="61"/>
      <c r="D3" s="61"/>
      <c r="E3" s="61"/>
      <c r="F3" s="61"/>
      <c r="G3" s="15" t="s">
        <v>15</v>
      </c>
    </row>
    <row r="4" spans="1:9" ht="55.5" customHeight="1">
      <c r="A4" s="62" t="s">
        <v>99</v>
      </c>
      <c r="B4" s="62"/>
      <c r="C4" s="62"/>
      <c r="D4" s="62"/>
      <c r="E4" s="62"/>
      <c r="F4" s="62"/>
      <c r="G4" s="1"/>
      <c r="H4" s="1"/>
      <c r="I4" s="1"/>
    </row>
    <row r="5" spans="1:6" ht="18.75">
      <c r="A5" s="33"/>
      <c r="B5" s="33"/>
      <c r="C5" s="33"/>
      <c r="D5" s="33"/>
      <c r="E5" s="33"/>
      <c r="F5" s="34"/>
    </row>
    <row r="6" spans="1:6" ht="36" customHeight="1">
      <c r="A6" s="65" t="s">
        <v>6</v>
      </c>
      <c r="B6" s="65" t="s">
        <v>7</v>
      </c>
      <c r="C6" s="65" t="s">
        <v>8</v>
      </c>
      <c r="D6" s="67" t="s">
        <v>35</v>
      </c>
      <c r="E6" s="68"/>
      <c r="F6" s="69"/>
    </row>
    <row r="7" spans="1:6" ht="15.75">
      <c r="A7" s="66"/>
      <c r="B7" s="66"/>
      <c r="C7" s="66"/>
      <c r="D7" s="31" t="s">
        <v>16</v>
      </c>
      <c r="E7" s="31" t="s">
        <v>17</v>
      </c>
      <c r="F7" s="31" t="s">
        <v>36</v>
      </c>
    </row>
    <row r="8" spans="1:6" ht="33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</row>
    <row r="9" spans="1:6" ht="47.25" customHeight="1">
      <c r="A9" s="31">
        <v>1</v>
      </c>
      <c r="B9" s="32" t="s">
        <v>37</v>
      </c>
      <c r="C9" s="31" t="s">
        <v>38</v>
      </c>
      <c r="D9" s="19">
        <v>13.95</v>
      </c>
      <c r="E9" s="19">
        <v>13.95</v>
      </c>
      <c r="F9" s="19">
        <v>13.95</v>
      </c>
    </row>
    <row r="10" spans="1:6" ht="36" customHeight="1">
      <c r="A10" s="31" t="s">
        <v>1</v>
      </c>
      <c r="B10" s="32" t="s">
        <v>39</v>
      </c>
      <c r="C10" s="31" t="s">
        <v>38</v>
      </c>
      <c r="D10" s="19">
        <v>10.52</v>
      </c>
      <c r="E10" s="19">
        <v>10.52</v>
      </c>
      <c r="F10" s="19">
        <v>10.52</v>
      </c>
    </row>
    <row r="11" spans="1:6" ht="15.75">
      <c r="A11" s="31" t="s">
        <v>2</v>
      </c>
      <c r="B11" s="32" t="s">
        <v>40</v>
      </c>
      <c r="C11" s="31" t="s">
        <v>38</v>
      </c>
      <c r="D11" s="19">
        <v>1.32</v>
      </c>
      <c r="E11" s="19">
        <v>1.32</v>
      </c>
      <c r="F11" s="19">
        <v>1.32</v>
      </c>
    </row>
    <row r="12" spans="1:6" ht="15.75">
      <c r="A12" s="31" t="s">
        <v>41</v>
      </c>
      <c r="B12" s="32" t="s">
        <v>42</v>
      </c>
      <c r="C12" s="31" t="s">
        <v>38</v>
      </c>
      <c r="D12" s="19">
        <v>2.11</v>
      </c>
      <c r="E12" s="19">
        <v>2.11</v>
      </c>
      <c r="F12" s="19">
        <v>2.11</v>
      </c>
    </row>
    <row r="13" spans="1:6" ht="31.5">
      <c r="A13" s="31">
        <v>2</v>
      </c>
      <c r="B13" s="32" t="s">
        <v>20</v>
      </c>
      <c r="C13" s="31" t="s">
        <v>43</v>
      </c>
      <c r="D13" s="19">
        <v>7970</v>
      </c>
      <c r="E13" s="19">
        <v>7970</v>
      </c>
      <c r="F13" s="19">
        <v>7970</v>
      </c>
    </row>
    <row r="14" spans="1:6" ht="31.5">
      <c r="A14" s="31">
        <v>3</v>
      </c>
      <c r="B14" s="32" t="s">
        <v>18</v>
      </c>
      <c r="C14" s="30" t="s">
        <v>38</v>
      </c>
      <c r="D14" s="41">
        <v>66.377</v>
      </c>
      <c r="E14" s="41">
        <v>66.377</v>
      </c>
      <c r="F14" s="41">
        <v>66.377</v>
      </c>
    </row>
    <row r="15" spans="1:6" ht="31.5">
      <c r="A15" s="31">
        <v>4</v>
      </c>
      <c r="B15" s="32" t="s">
        <v>19</v>
      </c>
      <c r="C15" s="30" t="s">
        <v>38</v>
      </c>
      <c r="D15" s="19">
        <v>0</v>
      </c>
      <c r="E15" s="19">
        <v>0</v>
      </c>
      <c r="F15" s="19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N44"/>
  <sheetViews>
    <sheetView workbookViewId="0" topLeftCell="A2">
      <pane ySplit="7" topLeftCell="A9" activePane="bottomLeft" state="frozen"/>
      <selection pane="topLeft" activeCell="A2" sqref="A2"/>
      <selection pane="bottomLeft" activeCell="Q8" sqref="Q8"/>
    </sheetView>
  </sheetViews>
  <sheetFormatPr defaultColWidth="9.140625" defaultRowHeight="12.75"/>
  <cols>
    <col min="1" max="1" width="8.140625" style="3" customWidth="1"/>
    <col min="2" max="2" width="20.8515625" style="3" customWidth="1"/>
    <col min="3" max="4" width="10.140625" style="4" customWidth="1"/>
    <col min="5" max="5" width="12.00390625" style="3" customWidth="1"/>
    <col min="6" max="7" width="10.140625" style="3" customWidth="1"/>
    <col min="8" max="8" width="11.140625" style="3" customWidth="1"/>
    <col min="9" max="10" width="10.140625" style="3" customWidth="1"/>
    <col min="11" max="11" width="11.28125" style="3" customWidth="1"/>
    <col min="12" max="12" width="10.57421875" style="3" customWidth="1"/>
    <col min="13" max="13" width="11.28125" style="3" customWidth="1"/>
    <col min="14" max="14" width="12.57421875" style="3" customWidth="1"/>
    <col min="15" max="16384" width="9.140625" style="3" customWidth="1"/>
  </cols>
  <sheetData>
    <row r="1" ht="15.75" hidden="1"/>
    <row r="2" spans="2:11" ht="54.75" customHeight="1">
      <c r="B2" s="16"/>
      <c r="C2" s="72"/>
      <c r="D2" s="72"/>
      <c r="E2" s="72"/>
      <c r="F2" s="18"/>
      <c r="G2" s="18"/>
      <c r="H2" s="72" t="s">
        <v>97</v>
      </c>
      <c r="I2" s="72"/>
      <c r="J2" s="72"/>
      <c r="K2" s="72"/>
    </row>
    <row r="3" spans="1:4" ht="18.75">
      <c r="A3" s="5"/>
      <c r="B3" s="5"/>
      <c r="C3" s="6"/>
      <c r="D3" s="6"/>
    </row>
    <row r="4" spans="1:12" ht="19.5" customHeight="1">
      <c r="A4" s="73" t="s">
        <v>10</v>
      </c>
      <c r="B4" s="73"/>
      <c r="C4" s="73"/>
      <c r="D4" s="73"/>
      <c r="E4" s="73"/>
      <c r="F4" s="74"/>
      <c r="G4" s="74"/>
      <c r="H4" s="74"/>
      <c r="I4" s="74"/>
      <c r="J4" s="74"/>
      <c r="K4" s="74"/>
      <c r="L4" s="15"/>
    </row>
    <row r="5" spans="1:11" ht="45.75" customHeight="1">
      <c r="A5" s="62" t="s">
        <v>100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5:11" ht="16.5" customHeight="1">
      <c r="E6" s="7"/>
      <c r="F6" s="7"/>
      <c r="G6" s="7"/>
      <c r="H6" s="7"/>
      <c r="I6" s="7"/>
      <c r="J6" s="7"/>
      <c r="K6" s="7" t="s">
        <v>5</v>
      </c>
    </row>
    <row r="7" spans="1:14" ht="17.25" customHeight="1">
      <c r="A7" s="71" t="s">
        <v>6</v>
      </c>
      <c r="B7" s="71" t="s">
        <v>0</v>
      </c>
      <c r="C7" s="71" t="s">
        <v>21</v>
      </c>
      <c r="D7" s="71"/>
      <c r="E7" s="71"/>
      <c r="F7" s="71" t="s">
        <v>23</v>
      </c>
      <c r="G7" s="71"/>
      <c r="H7" s="71"/>
      <c r="I7" s="71" t="s">
        <v>22</v>
      </c>
      <c r="J7" s="71"/>
      <c r="K7" s="71"/>
      <c r="L7" s="70" t="s">
        <v>95</v>
      </c>
      <c r="M7" s="70"/>
      <c r="N7" s="70"/>
    </row>
    <row r="8" spans="1:14" ht="97.5" customHeight="1">
      <c r="A8" s="71"/>
      <c r="B8" s="71"/>
      <c r="C8" s="8" t="s">
        <v>9</v>
      </c>
      <c r="D8" s="8" t="s">
        <v>3</v>
      </c>
      <c r="E8" s="9" t="s">
        <v>4</v>
      </c>
      <c r="F8" s="8" t="s">
        <v>9</v>
      </c>
      <c r="G8" s="8" t="s">
        <v>3</v>
      </c>
      <c r="H8" s="9" t="s">
        <v>4</v>
      </c>
      <c r="I8" s="8" t="s">
        <v>9</v>
      </c>
      <c r="J8" s="8" t="s">
        <v>3</v>
      </c>
      <c r="K8" s="9" t="s">
        <v>4</v>
      </c>
      <c r="L8" s="8" t="s">
        <v>9</v>
      </c>
      <c r="M8" s="8" t="s">
        <v>3</v>
      </c>
      <c r="N8" s="9" t="s">
        <v>4</v>
      </c>
    </row>
    <row r="9" spans="1:14" ht="15.75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</row>
    <row r="10" spans="1:14" ht="47.25">
      <c r="A10" s="9">
        <v>1</v>
      </c>
      <c r="B10" s="37" t="s">
        <v>63</v>
      </c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5"/>
      <c r="N10" s="45"/>
    </row>
    <row r="11" spans="1:14" ht="15.75">
      <c r="A11" s="9"/>
      <c r="B11" s="37" t="s">
        <v>64</v>
      </c>
      <c r="C11" s="36"/>
      <c r="D11" s="36"/>
      <c r="E11" s="36"/>
      <c r="F11" s="36"/>
      <c r="G11" s="36"/>
      <c r="H11" s="36"/>
      <c r="I11" s="36"/>
      <c r="J11" s="36"/>
      <c r="K11" s="36"/>
      <c r="L11" s="39"/>
      <c r="M11" s="39"/>
      <c r="N11" s="39"/>
    </row>
    <row r="12" spans="1:14" ht="37.5" customHeight="1">
      <c r="A12" s="38" t="s">
        <v>1</v>
      </c>
      <c r="B12" s="13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46">
        <v>0</v>
      </c>
      <c r="M12" s="46">
        <f>D12+G12+J12</f>
        <v>0</v>
      </c>
      <c r="N12" s="46">
        <f>L12-M12</f>
        <v>0</v>
      </c>
    </row>
    <row r="13" spans="1:14" ht="47.25">
      <c r="A13" s="14" t="s">
        <v>2</v>
      </c>
      <c r="B13" s="12" t="s">
        <v>44</v>
      </c>
      <c r="C13" s="47">
        <v>197.93</v>
      </c>
      <c r="D13" s="47">
        <v>197.93</v>
      </c>
      <c r="E13" s="20">
        <f aca="true" t="shared" si="0" ref="E13:E37">C13-D13</f>
        <v>0</v>
      </c>
      <c r="F13" s="47">
        <v>208.77</v>
      </c>
      <c r="G13" s="47">
        <v>208.77</v>
      </c>
      <c r="H13" s="20">
        <f aca="true" t="shared" si="1" ref="H13:H37">F13-G13</f>
        <v>0</v>
      </c>
      <c r="I13" s="47">
        <v>218.58</v>
      </c>
      <c r="J13" s="47">
        <v>218.58</v>
      </c>
      <c r="K13" s="20">
        <f aca="true" t="shared" si="2" ref="K13:K37">I13-J13</f>
        <v>0</v>
      </c>
      <c r="L13" s="46">
        <f aca="true" t="shared" si="3" ref="L13:L44">C13+F13+I13</f>
        <v>625.2800000000001</v>
      </c>
      <c r="M13" s="46">
        <f>D13+G13+J13</f>
        <v>625.2800000000001</v>
      </c>
      <c r="N13" s="46">
        <f aca="true" t="shared" si="4" ref="N13:N44">L13-M13</f>
        <v>0</v>
      </c>
    </row>
    <row r="14" spans="1:14" ht="47.25">
      <c r="A14" s="14" t="s">
        <v>65</v>
      </c>
      <c r="B14" s="12" t="s">
        <v>58</v>
      </c>
      <c r="C14" s="47">
        <v>1.31</v>
      </c>
      <c r="D14" s="47">
        <v>1.31</v>
      </c>
      <c r="E14" s="20">
        <f t="shared" si="0"/>
        <v>0</v>
      </c>
      <c r="F14" s="47">
        <f>C14</f>
        <v>1.31</v>
      </c>
      <c r="G14" s="47">
        <v>1.31</v>
      </c>
      <c r="H14" s="20">
        <f t="shared" si="1"/>
        <v>0</v>
      </c>
      <c r="I14" s="47">
        <v>1.31</v>
      </c>
      <c r="J14" s="47">
        <v>1.31</v>
      </c>
      <c r="K14" s="20">
        <f t="shared" si="2"/>
        <v>0</v>
      </c>
      <c r="L14" s="46">
        <v>1.31</v>
      </c>
      <c r="M14" s="46">
        <v>1.31</v>
      </c>
      <c r="N14" s="46">
        <f t="shared" si="4"/>
        <v>0</v>
      </c>
    </row>
    <row r="15" spans="1:14" ht="31.5">
      <c r="A15" s="14" t="s">
        <v>41</v>
      </c>
      <c r="B15" s="13" t="s">
        <v>45</v>
      </c>
      <c r="C15" s="47">
        <v>59.97</v>
      </c>
      <c r="D15" s="47">
        <v>59.97</v>
      </c>
      <c r="E15" s="20">
        <f t="shared" si="0"/>
        <v>0</v>
      </c>
      <c r="F15" s="47">
        <v>63.26</v>
      </c>
      <c r="G15" s="47">
        <v>63.26</v>
      </c>
      <c r="H15" s="20">
        <f t="shared" si="1"/>
        <v>0</v>
      </c>
      <c r="I15" s="47">
        <v>66.23</v>
      </c>
      <c r="J15" s="47">
        <v>66.23</v>
      </c>
      <c r="K15" s="20">
        <f t="shared" si="2"/>
        <v>0</v>
      </c>
      <c r="L15" s="46">
        <f t="shared" si="3"/>
        <v>189.45999999999998</v>
      </c>
      <c r="M15" s="46">
        <f>D15+G15+J15</f>
        <v>189.45999999999998</v>
      </c>
      <c r="N15" s="46">
        <f t="shared" si="4"/>
        <v>0</v>
      </c>
    </row>
    <row r="16" spans="1:14" ht="63">
      <c r="A16" s="14" t="s">
        <v>66</v>
      </c>
      <c r="B16" s="12" t="s">
        <v>46</v>
      </c>
      <c r="C16" s="47">
        <v>421.81</v>
      </c>
      <c r="D16" s="54">
        <v>421.81</v>
      </c>
      <c r="E16" s="20">
        <f t="shared" si="0"/>
        <v>0</v>
      </c>
      <c r="F16" s="20">
        <v>433.47</v>
      </c>
      <c r="G16" s="54">
        <v>433.47</v>
      </c>
      <c r="H16" s="20">
        <f t="shared" si="1"/>
        <v>0</v>
      </c>
      <c r="I16" s="20">
        <v>453.85</v>
      </c>
      <c r="J16" s="48">
        <v>453.85</v>
      </c>
      <c r="K16" s="20">
        <f t="shared" si="2"/>
        <v>0</v>
      </c>
      <c r="L16" s="46">
        <f t="shared" si="3"/>
        <v>1309.13</v>
      </c>
      <c r="M16" s="46">
        <f>D16+G16+J16</f>
        <v>1309.13</v>
      </c>
      <c r="N16" s="46">
        <f t="shared" si="4"/>
        <v>0</v>
      </c>
    </row>
    <row r="17" spans="1:14" ht="47.25">
      <c r="A17" s="14" t="s">
        <v>67</v>
      </c>
      <c r="B17" s="12" t="s">
        <v>59</v>
      </c>
      <c r="C17" s="47"/>
      <c r="D17" s="43"/>
      <c r="E17" s="42"/>
      <c r="F17" s="20"/>
      <c r="G17" s="43"/>
      <c r="H17" s="42"/>
      <c r="I17" s="20"/>
      <c r="J17" s="43"/>
      <c r="K17" s="42"/>
      <c r="L17" s="46"/>
      <c r="M17" s="46"/>
      <c r="N17" s="46"/>
    </row>
    <row r="18" spans="1:14" ht="31.5">
      <c r="A18" s="14" t="s">
        <v>68</v>
      </c>
      <c r="B18" s="13" t="s">
        <v>45</v>
      </c>
      <c r="C18" s="47"/>
      <c r="D18" s="43"/>
      <c r="E18" s="42"/>
      <c r="F18" s="20"/>
      <c r="G18" s="43"/>
      <c r="H18" s="42"/>
      <c r="I18" s="20"/>
      <c r="J18" s="43"/>
      <c r="K18" s="42"/>
      <c r="L18" s="46"/>
      <c r="M18" s="46"/>
      <c r="N18" s="46"/>
    </row>
    <row r="19" spans="1:14" ht="31.5">
      <c r="A19" s="14" t="s">
        <v>69</v>
      </c>
      <c r="B19" s="12" t="s">
        <v>96</v>
      </c>
      <c r="C19" s="47">
        <v>421.81</v>
      </c>
      <c r="D19" s="54">
        <v>421.81</v>
      </c>
      <c r="E19" s="20">
        <f t="shared" si="0"/>
        <v>0</v>
      </c>
      <c r="F19" s="20">
        <v>433.47</v>
      </c>
      <c r="G19" s="54">
        <v>433.47</v>
      </c>
      <c r="H19" s="20">
        <f t="shared" si="1"/>
        <v>0</v>
      </c>
      <c r="I19" s="20">
        <v>453.85</v>
      </c>
      <c r="J19" s="54">
        <v>453.85</v>
      </c>
      <c r="K19" s="20">
        <f t="shared" si="2"/>
        <v>0</v>
      </c>
      <c r="L19" s="46">
        <f t="shared" si="3"/>
        <v>1309.13</v>
      </c>
      <c r="M19" s="46">
        <f>D19+G19+J19</f>
        <v>1309.13</v>
      </c>
      <c r="N19" s="46">
        <f t="shared" si="4"/>
        <v>0</v>
      </c>
    </row>
    <row r="20" spans="1:14" ht="31.5">
      <c r="A20" s="14" t="s">
        <v>70</v>
      </c>
      <c r="B20" s="12" t="s">
        <v>60</v>
      </c>
      <c r="C20" s="47">
        <f>0</f>
        <v>0</v>
      </c>
      <c r="D20" s="47">
        <f>C20:D20</f>
        <v>0</v>
      </c>
      <c r="E20" s="20">
        <v>0</v>
      </c>
      <c r="F20" s="20">
        <v>0</v>
      </c>
      <c r="G20" s="54">
        <v>0</v>
      </c>
      <c r="H20" s="20">
        <f t="shared" si="1"/>
        <v>0</v>
      </c>
      <c r="I20" s="20">
        <v>0</v>
      </c>
      <c r="J20" s="54">
        <v>0</v>
      </c>
      <c r="K20" s="20">
        <f t="shared" si="2"/>
        <v>0</v>
      </c>
      <c r="L20" s="46">
        <f t="shared" si="3"/>
        <v>0</v>
      </c>
      <c r="M20" s="46">
        <v>0</v>
      </c>
      <c r="N20" s="46">
        <f t="shared" si="4"/>
        <v>0</v>
      </c>
    </row>
    <row r="21" spans="1:14" ht="66" customHeight="1">
      <c r="A21" s="14" t="s">
        <v>71</v>
      </c>
      <c r="B21" s="12" t="s">
        <v>48</v>
      </c>
      <c r="C21" s="47">
        <f>ROUND(C22+C23+C24+C25+C26+C27+C28,2)</f>
        <v>1084.18</v>
      </c>
      <c r="D21" s="47">
        <v>1084.18</v>
      </c>
      <c r="E21" s="20">
        <f t="shared" si="0"/>
        <v>0</v>
      </c>
      <c r="F21" s="47">
        <f>ROUND(F22+F23+F24+F25+F26+F27+F28,2)</f>
        <v>1116.16</v>
      </c>
      <c r="G21" s="48">
        <v>1116.16</v>
      </c>
      <c r="H21" s="20">
        <f t="shared" si="1"/>
        <v>0</v>
      </c>
      <c r="I21" s="47">
        <f>ROUND(I22+I23+I24+I25+I26+I27+I28,2)</f>
        <v>1143.72</v>
      </c>
      <c r="J21" s="48">
        <v>1143.72</v>
      </c>
      <c r="K21" s="20">
        <f t="shared" si="2"/>
        <v>0</v>
      </c>
      <c r="L21" s="46">
        <f t="shared" si="3"/>
        <v>3344.0600000000004</v>
      </c>
      <c r="M21" s="46">
        <f>D21+G21+J21</f>
        <v>3344.0600000000004</v>
      </c>
      <c r="N21" s="46">
        <f t="shared" si="4"/>
        <v>0</v>
      </c>
    </row>
    <row r="22" spans="1:14" ht="15.75">
      <c r="A22" s="14" t="s">
        <v>72</v>
      </c>
      <c r="B22" s="12" t="s">
        <v>49</v>
      </c>
      <c r="C22" s="47">
        <v>265.43</v>
      </c>
      <c r="D22" s="47">
        <v>265.43</v>
      </c>
      <c r="E22" s="20">
        <f t="shared" si="0"/>
        <v>0</v>
      </c>
      <c r="F22" s="20">
        <v>269.35</v>
      </c>
      <c r="G22" s="54">
        <v>269.35</v>
      </c>
      <c r="H22" s="20">
        <f t="shared" si="1"/>
        <v>0</v>
      </c>
      <c r="I22" s="20">
        <v>271.51</v>
      </c>
      <c r="J22" s="54">
        <v>271.51</v>
      </c>
      <c r="K22" s="20">
        <f t="shared" si="2"/>
        <v>0</v>
      </c>
      <c r="L22" s="46">
        <f t="shared" si="3"/>
        <v>806.29</v>
      </c>
      <c r="M22" s="46">
        <f>D22+G22+J22</f>
        <v>806.29</v>
      </c>
      <c r="N22" s="46">
        <f t="shared" si="4"/>
        <v>0</v>
      </c>
    </row>
    <row r="23" spans="1:14" ht="31.5">
      <c r="A23" s="14" t="s">
        <v>73</v>
      </c>
      <c r="B23" s="12" t="s">
        <v>50</v>
      </c>
      <c r="C23" s="47">
        <v>0</v>
      </c>
      <c r="D23" s="47">
        <v>0</v>
      </c>
      <c r="E23" s="20">
        <v>0</v>
      </c>
      <c r="F23" s="20">
        <v>0</v>
      </c>
      <c r="G23" s="54">
        <f>0</f>
        <v>0</v>
      </c>
      <c r="H23" s="20">
        <f t="shared" si="1"/>
        <v>0</v>
      </c>
      <c r="I23" s="20">
        <v>0</v>
      </c>
      <c r="J23" s="54">
        <v>0</v>
      </c>
      <c r="K23" s="20">
        <f t="shared" si="2"/>
        <v>0</v>
      </c>
      <c r="L23" s="46">
        <f t="shared" si="3"/>
        <v>0</v>
      </c>
      <c r="M23" s="46">
        <f>D23+G23+J23</f>
        <v>0</v>
      </c>
      <c r="N23" s="46">
        <f t="shared" si="4"/>
        <v>0</v>
      </c>
    </row>
    <row r="24" spans="1:14" ht="31.5">
      <c r="A24" s="14" t="s">
        <v>74</v>
      </c>
      <c r="B24" s="12" t="s">
        <v>51</v>
      </c>
      <c r="C24" s="47">
        <v>0</v>
      </c>
      <c r="D24" s="47">
        <v>0</v>
      </c>
      <c r="E24" s="20">
        <v>0</v>
      </c>
      <c r="F24" s="20">
        <v>0</v>
      </c>
      <c r="G24" s="54">
        <v>0</v>
      </c>
      <c r="H24" s="20">
        <v>0</v>
      </c>
      <c r="I24" s="20">
        <v>0</v>
      </c>
      <c r="J24" s="54">
        <v>0</v>
      </c>
      <c r="K24" s="20">
        <v>0</v>
      </c>
      <c r="L24" s="46">
        <v>0</v>
      </c>
      <c r="M24" s="46">
        <v>0</v>
      </c>
      <c r="N24" s="46">
        <v>0</v>
      </c>
    </row>
    <row r="25" spans="1:14" ht="15.75">
      <c r="A25" s="14" t="s">
        <v>75</v>
      </c>
      <c r="B25" s="12" t="s">
        <v>52</v>
      </c>
      <c r="C25" s="47">
        <v>306.25</v>
      </c>
      <c r="D25" s="47">
        <v>306.25</v>
      </c>
      <c r="E25" s="20">
        <f t="shared" si="0"/>
        <v>0</v>
      </c>
      <c r="F25" s="20">
        <v>306.25</v>
      </c>
      <c r="G25" s="54">
        <v>306.25</v>
      </c>
      <c r="H25" s="20">
        <f t="shared" si="1"/>
        <v>0</v>
      </c>
      <c r="I25" s="20">
        <v>306.25</v>
      </c>
      <c r="J25" s="54">
        <v>306.25</v>
      </c>
      <c r="K25" s="20">
        <f t="shared" si="2"/>
        <v>0</v>
      </c>
      <c r="L25" s="46">
        <f t="shared" si="3"/>
        <v>918.75</v>
      </c>
      <c r="M25" s="46">
        <f>D25+G25+J25</f>
        <v>918.75</v>
      </c>
      <c r="N25" s="46">
        <f t="shared" si="4"/>
        <v>0</v>
      </c>
    </row>
    <row r="26" spans="1:14" ht="31.5">
      <c r="A26" s="14" t="s">
        <v>76</v>
      </c>
      <c r="B26" s="12" t="s">
        <v>53</v>
      </c>
      <c r="C26" s="47">
        <v>0</v>
      </c>
      <c r="D26" s="47">
        <v>0</v>
      </c>
      <c r="E26" s="20">
        <v>0</v>
      </c>
      <c r="F26" s="20">
        <v>0</v>
      </c>
      <c r="G26" s="54">
        <v>0</v>
      </c>
      <c r="H26" s="20">
        <v>0</v>
      </c>
      <c r="I26" s="20">
        <v>0</v>
      </c>
      <c r="J26" s="54">
        <v>0</v>
      </c>
      <c r="K26" s="20">
        <v>0</v>
      </c>
      <c r="L26" s="46">
        <v>0</v>
      </c>
      <c r="M26" s="46">
        <v>0</v>
      </c>
      <c r="N26" s="46">
        <v>0</v>
      </c>
    </row>
    <row r="27" spans="1:14" ht="47.25">
      <c r="A27" s="14" t="s">
        <v>77</v>
      </c>
      <c r="B27" s="12" t="s">
        <v>54</v>
      </c>
      <c r="C27" s="47">
        <v>0</v>
      </c>
      <c r="D27" s="47">
        <v>0</v>
      </c>
      <c r="E27" s="20">
        <v>0</v>
      </c>
      <c r="F27" s="20">
        <v>0</v>
      </c>
      <c r="G27" s="54">
        <v>0</v>
      </c>
      <c r="H27" s="20">
        <v>0</v>
      </c>
      <c r="I27" s="20">
        <v>0</v>
      </c>
      <c r="J27" s="54">
        <v>0</v>
      </c>
      <c r="K27" s="20">
        <v>0</v>
      </c>
      <c r="L27" s="46">
        <v>0</v>
      </c>
      <c r="M27" s="46">
        <v>0</v>
      </c>
      <c r="N27" s="46">
        <v>0</v>
      </c>
    </row>
    <row r="28" spans="1:14" ht="47.25">
      <c r="A28" s="14" t="s">
        <v>102</v>
      </c>
      <c r="B28" s="12" t="s">
        <v>103</v>
      </c>
      <c r="C28" s="47">
        <v>512.5</v>
      </c>
      <c r="D28" s="47">
        <v>512.5</v>
      </c>
      <c r="E28" s="20">
        <v>0</v>
      </c>
      <c r="F28" s="20">
        <v>540.56</v>
      </c>
      <c r="G28" s="55">
        <v>540.56</v>
      </c>
      <c r="H28" s="20">
        <v>0</v>
      </c>
      <c r="I28" s="20">
        <v>565.96</v>
      </c>
      <c r="J28" s="55">
        <v>565.96</v>
      </c>
      <c r="K28" s="20">
        <v>0</v>
      </c>
      <c r="L28" s="46">
        <f t="shared" si="3"/>
        <v>1619.02</v>
      </c>
      <c r="M28" s="46">
        <v>1619.02</v>
      </c>
      <c r="N28" s="46">
        <v>0</v>
      </c>
    </row>
    <row r="29" spans="1:14" ht="63">
      <c r="A29" s="14" t="s">
        <v>78</v>
      </c>
      <c r="B29" s="12" t="s">
        <v>61</v>
      </c>
      <c r="C29" s="47">
        <v>414.2</v>
      </c>
      <c r="D29" s="47">
        <v>414.2</v>
      </c>
      <c r="E29" s="20">
        <f t="shared" si="0"/>
        <v>0</v>
      </c>
      <c r="F29" s="20">
        <v>432.62</v>
      </c>
      <c r="G29" s="48">
        <v>432.62</v>
      </c>
      <c r="H29" s="20">
        <f t="shared" si="1"/>
        <v>0</v>
      </c>
      <c r="I29" s="20">
        <v>442.82</v>
      </c>
      <c r="J29" s="48">
        <v>442.82</v>
      </c>
      <c r="K29" s="20">
        <f t="shared" si="2"/>
        <v>0</v>
      </c>
      <c r="L29" s="46">
        <f t="shared" si="3"/>
        <v>1289.6399999999999</v>
      </c>
      <c r="M29" s="46">
        <f>D29+G29+J29</f>
        <v>1289.6399999999999</v>
      </c>
      <c r="N29" s="46">
        <f t="shared" si="4"/>
        <v>0</v>
      </c>
    </row>
    <row r="30" spans="1:14" ht="47.25">
      <c r="A30" s="14" t="s">
        <v>79</v>
      </c>
      <c r="B30" s="12" t="s">
        <v>55</v>
      </c>
      <c r="C30" s="47">
        <v>218.95</v>
      </c>
      <c r="D30" s="47">
        <v>218.95</v>
      </c>
      <c r="E30" s="20">
        <f t="shared" si="0"/>
        <v>0</v>
      </c>
      <c r="F30" s="20">
        <v>230.93</v>
      </c>
      <c r="G30" s="54">
        <v>230.93</v>
      </c>
      <c r="H30" s="20">
        <f t="shared" si="1"/>
        <v>0</v>
      </c>
      <c r="I30" s="20">
        <v>241.79</v>
      </c>
      <c r="J30" s="54">
        <v>241.79</v>
      </c>
      <c r="K30" s="20">
        <f t="shared" si="2"/>
        <v>0</v>
      </c>
      <c r="L30" s="46">
        <f t="shared" si="3"/>
        <v>691.67</v>
      </c>
      <c r="M30" s="46">
        <f>D30+G30+J30</f>
        <v>691.67</v>
      </c>
      <c r="N30" s="46">
        <f t="shared" si="4"/>
        <v>0</v>
      </c>
    </row>
    <row r="31" spans="1:14" ht="47.25">
      <c r="A31" s="35" t="s">
        <v>80</v>
      </c>
      <c r="B31" s="12" t="s">
        <v>57</v>
      </c>
      <c r="C31" s="47">
        <v>1</v>
      </c>
      <c r="D31" s="47">
        <v>1</v>
      </c>
      <c r="E31" s="20">
        <f t="shared" si="0"/>
        <v>0</v>
      </c>
      <c r="F31" s="48">
        <v>1</v>
      </c>
      <c r="G31" s="54">
        <f>D31</f>
        <v>1</v>
      </c>
      <c r="H31" s="20">
        <f t="shared" si="1"/>
        <v>0</v>
      </c>
      <c r="I31" s="20">
        <v>1</v>
      </c>
      <c r="J31" s="54">
        <f>D31</f>
        <v>1</v>
      </c>
      <c r="K31" s="20">
        <f t="shared" si="2"/>
        <v>0</v>
      </c>
      <c r="L31" s="46">
        <v>1</v>
      </c>
      <c r="M31" s="46">
        <v>1</v>
      </c>
      <c r="N31" s="46">
        <f t="shared" si="4"/>
        <v>0</v>
      </c>
    </row>
    <row r="32" spans="1:14" ht="31.5">
      <c r="A32" s="14" t="s">
        <v>81</v>
      </c>
      <c r="B32" s="13" t="s">
        <v>45</v>
      </c>
      <c r="C32" s="47">
        <v>66.34</v>
      </c>
      <c r="D32" s="47">
        <v>66.34</v>
      </c>
      <c r="E32" s="20">
        <f t="shared" si="0"/>
        <v>0</v>
      </c>
      <c r="F32" s="20">
        <v>69.97</v>
      </c>
      <c r="G32" s="54">
        <v>69.97</v>
      </c>
      <c r="H32" s="20">
        <f t="shared" si="1"/>
        <v>0</v>
      </c>
      <c r="I32" s="20">
        <v>73.26</v>
      </c>
      <c r="J32" s="54">
        <v>73.26</v>
      </c>
      <c r="K32" s="20">
        <f t="shared" si="2"/>
        <v>0</v>
      </c>
      <c r="L32" s="46">
        <f>C32+F32+I32+0.01</f>
        <v>209.57999999999998</v>
      </c>
      <c r="M32" s="46">
        <v>209.58</v>
      </c>
      <c r="N32" s="46">
        <f t="shared" si="4"/>
        <v>0</v>
      </c>
    </row>
    <row r="33" spans="1:14" ht="15.75">
      <c r="A33" s="14" t="s">
        <v>104</v>
      </c>
      <c r="B33" s="13" t="s">
        <v>106</v>
      </c>
      <c r="C33" s="47">
        <v>68.18</v>
      </c>
      <c r="D33" s="47">
        <v>68.18</v>
      </c>
      <c r="E33" s="20">
        <f t="shared" si="0"/>
        <v>0</v>
      </c>
      <c r="F33" s="20">
        <v>72.41</v>
      </c>
      <c r="G33" s="55">
        <v>72.41</v>
      </c>
      <c r="H33" s="20">
        <f t="shared" si="1"/>
        <v>0</v>
      </c>
      <c r="I33" s="20">
        <v>76.18</v>
      </c>
      <c r="J33" s="55">
        <v>76.18</v>
      </c>
      <c r="K33" s="20">
        <f t="shared" si="2"/>
        <v>0</v>
      </c>
      <c r="L33" s="46">
        <f t="shared" si="3"/>
        <v>216.77</v>
      </c>
      <c r="M33" s="46">
        <v>216.77</v>
      </c>
      <c r="N33" s="46">
        <f t="shared" si="4"/>
        <v>0</v>
      </c>
    </row>
    <row r="34" spans="1:14" ht="15.75">
      <c r="A34" s="14" t="s">
        <v>105</v>
      </c>
      <c r="B34" s="13" t="s">
        <v>107</v>
      </c>
      <c r="C34" s="47">
        <v>60.73</v>
      </c>
      <c r="D34" s="47">
        <v>60.73</v>
      </c>
      <c r="E34" s="20">
        <f t="shared" si="0"/>
        <v>0</v>
      </c>
      <c r="F34" s="20">
        <v>59.3</v>
      </c>
      <c r="G34" s="55">
        <v>59.3</v>
      </c>
      <c r="H34" s="20">
        <f t="shared" si="1"/>
        <v>0</v>
      </c>
      <c r="I34" s="20">
        <v>51.59</v>
      </c>
      <c r="J34" s="55">
        <v>51.59</v>
      </c>
      <c r="K34" s="20">
        <f t="shared" si="2"/>
        <v>0</v>
      </c>
      <c r="L34" s="46">
        <f t="shared" si="3"/>
        <v>171.62</v>
      </c>
      <c r="M34" s="46">
        <v>171.62</v>
      </c>
      <c r="N34" s="46">
        <f t="shared" si="4"/>
        <v>0</v>
      </c>
    </row>
    <row r="35" spans="1:14" ht="63">
      <c r="A35" s="14" t="s">
        <v>82</v>
      </c>
      <c r="B35" s="13" t="s">
        <v>62</v>
      </c>
      <c r="C35" s="47">
        <v>328.24</v>
      </c>
      <c r="D35" s="47">
        <v>328.24</v>
      </c>
      <c r="E35" s="20">
        <f t="shared" si="0"/>
        <v>0</v>
      </c>
      <c r="F35" s="20">
        <v>345.54</v>
      </c>
      <c r="G35" s="48">
        <v>345.54</v>
      </c>
      <c r="H35" s="20">
        <f t="shared" si="1"/>
        <v>0</v>
      </c>
      <c r="I35" s="20">
        <v>361.78</v>
      </c>
      <c r="J35" s="48">
        <v>361.78</v>
      </c>
      <c r="K35" s="20">
        <f t="shared" si="2"/>
        <v>0</v>
      </c>
      <c r="L35" s="46">
        <f t="shared" si="3"/>
        <v>1035.56</v>
      </c>
      <c r="M35" s="46">
        <f>D35+G35+J35</f>
        <v>1035.56</v>
      </c>
      <c r="N35" s="46">
        <f t="shared" si="4"/>
        <v>0</v>
      </c>
    </row>
    <row r="36" spans="1:14" ht="78.75">
      <c r="A36" s="14" t="s">
        <v>83</v>
      </c>
      <c r="B36" s="12" t="s">
        <v>56</v>
      </c>
      <c r="C36" s="47">
        <v>189.4</v>
      </c>
      <c r="D36" s="47">
        <v>189.4</v>
      </c>
      <c r="E36" s="20">
        <f t="shared" si="0"/>
        <v>0</v>
      </c>
      <c r="F36" s="20">
        <v>199.77</v>
      </c>
      <c r="G36" s="54">
        <v>199.77</v>
      </c>
      <c r="H36" s="20">
        <f t="shared" si="1"/>
        <v>0</v>
      </c>
      <c r="I36" s="20">
        <v>209.16</v>
      </c>
      <c r="J36" s="54">
        <v>209.16</v>
      </c>
      <c r="K36" s="20">
        <f t="shared" si="2"/>
        <v>0</v>
      </c>
      <c r="L36" s="46">
        <v>598.33</v>
      </c>
      <c r="M36" s="46">
        <f>D36+G36+J36</f>
        <v>598.33</v>
      </c>
      <c r="N36" s="46">
        <f t="shared" si="4"/>
        <v>0</v>
      </c>
    </row>
    <row r="37" spans="1:14" ht="31.5">
      <c r="A37" s="14" t="s">
        <v>84</v>
      </c>
      <c r="B37" s="13" t="s">
        <v>45</v>
      </c>
      <c r="C37" s="47">
        <v>57.39</v>
      </c>
      <c r="D37" s="47">
        <v>57.39</v>
      </c>
      <c r="E37" s="20">
        <f t="shared" si="0"/>
        <v>0</v>
      </c>
      <c r="F37" s="48">
        <v>60.53</v>
      </c>
      <c r="G37" s="54">
        <v>60.53</v>
      </c>
      <c r="H37" s="20">
        <f t="shared" si="1"/>
        <v>0</v>
      </c>
      <c r="I37" s="48">
        <v>63.38</v>
      </c>
      <c r="J37" s="54">
        <v>63.38</v>
      </c>
      <c r="K37" s="20">
        <f t="shared" si="2"/>
        <v>0</v>
      </c>
      <c r="L37" s="46">
        <f t="shared" si="3"/>
        <v>181.3</v>
      </c>
      <c r="M37" s="46">
        <f>D37+G37+J37</f>
        <v>181.3</v>
      </c>
      <c r="N37" s="46">
        <f t="shared" si="4"/>
        <v>0</v>
      </c>
    </row>
    <row r="38" spans="1:14" ht="63">
      <c r="A38" s="14"/>
      <c r="B38" s="13" t="s">
        <v>85</v>
      </c>
      <c r="C38" s="47">
        <f aca="true" t="shared" si="5" ref="C38:K38">C12+C13+C15+C16+C21+C29+C35</f>
        <v>2506.33</v>
      </c>
      <c r="D38" s="47">
        <f t="shared" si="5"/>
        <v>2506.33</v>
      </c>
      <c r="E38" s="47">
        <f t="shared" si="5"/>
        <v>0</v>
      </c>
      <c r="F38" s="47">
        <f>F12+F13+F15+F16+F21+F29+F35-0.01</f>
        <v>2599.81</v>
      </c>
      <c r="G38" s="47">
        <f t="shared" si="5"/>
        <v>2599.82</v>
      </c>
      <c r="H38" s="47">
        <f t="shared" si="5"/>
        <v>0</v>
      </c>
      <c r="I38" s="47">
        <f t="shared" si="5"/>
        <v>2686.9800000000005</v>
      </c>
      <c r="J38" s="47">
        <f t="shared" si="5"/>
        <v>2686.9800000000005</v>
      </c>
      <c r="K38" s="47">
        <f t="shared" si="5"/>
        <v>0</v>
      </c>
      <c r="L38" s="46">
        <v>7793.13</v>
      </c>
      <c r="M38" s="46">
        <v>7793.13</v>
      </c>
      <c r="N38" s="46">
        <f t="shared" si="4"/>
        <v>0</v>
      </c>
    </row>
    <row r="39" spans="1:14" ht="47.25">
      <c r="A39" s="14" t="s">
        <v>33</v>
      </c>
      <c r="B39" s="13" t="s">
        <v>87</v>
      </c>
      <c r="C39" s="47">
        <v>0</v>
      </c>
      <c r="D39" s="47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6">
        <v>0</v>
      </c>
      <c r="M39" s="46">
        <v>0</v>
      </c>
      <c r="N39" s="46">
        <v>0</v>
      </c>
    </row>
    <row r="40" spans="1:14" ht="92.25" customHeight="1">
      <c r="A40" s="14" t="s">
        <v>47</v>
      </c>
      <c r="B40" s="13" t="s">
        <v>86</v>
      </c>
      <c r="C40" s="57">
        <v>0</v>
      </c>
      <c r="D40" s="57">
        <v>0</v>
      </c>
      <c r="E40" s="58">
        <v>0</v>
      </c>
      <c r="F40" s="58">
        <v>0</v>
      </c>
      <c r="G40" s="59">
        <v>0</v>
      </c>
      <c r="H40" s="58">
        <v>0</v>
      </c>
      <c r="I40" s="58">
        <v>0</v>
      </c>
      <c r="J40" s="59">
        <v>0</v>
      </c>
      <c r="K40" s="58">
        <v>0</v>
      </c>
      <c r="L40" s="60">
        <v>0</v>
      </c>
      <c r="M40" s="60">
        <v>0</v>
      </c>
      <c r="N40" s="60">
        <v>0</v>
      </c>
    </row>
    <row r="41" spans="1:14" ht="31.5">
      <c r="A41" s="14" t="s">
        <v>90</v>
      </c>
      <c r="B41" s="13" t="s">
        <v>89</v>
      </c>
      <c r="C41" s="57">
        <v>0</v>
      </c>
      <c r="D41" s="57">
        <v>0</v>
      </c>
      <c r="E41" s="58">
        <v>0</v>
      </c>
      <c r="F41" s="58">
        <v>0</v>
      </c>
      <c r="G41" s="59">
        <v>0</v>
      </c>
      <c r="H41" s="58">
        <v>0</v>
      </c>
      <c r="I41" s="58">
        <v>0</v>
      </c>
      <c r="J41" s="59">
        <v>0</v>
      </c>
      <c r="K41" s="58">
        <v>0</v>
      </c>
      <c r="L41" s="60">
        <v>0</v>
      </c>
      <c r="M41" s="60">
        <v>0</v>
      </c>
      <c r="N41" s="60">
        <v>0</v>
      </c>
    </row>
    <row r="42" spans="1:14" ht="110.25">
      <c r="A42" s="35" t="s">
        <v>91</v>
      </c>
      <c r="B42" s="37" t="s">
        <v>88</v>
      </c>
      <c r="C42" s="57">
        <v>0</v>
      </c>
      <c r="D42" s="57">
        <v>0</v>
      </c>
      <c r="E42" s="58">
        <v>0</v>
      </c>
      <c r="F42" s="58">
        <v>0</v>
      </c>
      <c r="G42" s="59">
        <v>0</v>
      </c>
      <c r="H42" s="58">
        <v>0</v>
      </c>
      <c r="I42" s="58">
        <v>0</v>
      </c>
      <c r="J42" s="59">
        <v>0</v>
      </c>
      <c r="K42" s="58">
        <v>0</v>
      </c>
      <c r="L42" s="60">
        <v>0</v>
      </c>
      <c r="M42" s="60">
        <v>0</v>
      </c>
      <c r="N42" s="60">
        <v>0</v>
      </c>
    </row>
    <row r="43" spans="1:14" ht="47.25">
      <c r="A43" s="17"/>
      <c r="B43" s="12" t="s">
        <v>92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60">
        <v>0</v>
      </c>
      <c r="M43" s="60">
        <v>0</v>
      </c>
      <c r="N43" s="60">
        <v>0</v>
      </c>
    </row>
    <row r="44" spans="1:14" ht="126">
      <c r="A44" s="40" t="s">
        <v>93</v>
      </c>
      <c r="B44" s="13" t="s">
        <v>94</v>
      </c>
      <c r="C44" s="46">
        <f>C38+C43</f>
        <v>2506.33</v>
      </c>
      <c r="D44" s="46">
        <f aca="true" t="shared" si="6" ref="D44:K44">D38+D43</f>
        <v>2506.33</v>
      </c>
      <c r="E44" s="46">
        <f t="shared" si="6"/>
        <v>0</v>
      </c>
      <c r="F44" s="46">
        <f t="shared" si="6"/>
        <v>2599.81</v>
      </c>
      <c r="G44" s="46">
        <v>2599.81</v>
      </c>
      <c r="H44" s="46">
        <f t="shared" si="6"/>
        <v>0</v>
      </c>
      <c r="I44" s="46">
        <f t="shared" si="6"/>
        <v>2686.9800000000005</v>
      </c>
      <c r="J44" s="46">
        <v>2686.98</v>
      </c>
      <c r="K44" s="46">
        <f t="shared" si="6"/>
        <v>0</v>
      </c>
      <c r="L44" s="46">
        <f t="shared" si="3"/>
        <v>7793.12</v>
      </c>
      <c r="M44" s="46">
        <f>D44+G44+J44</f>
        <v>7793.119999999999</v>
      </c>
      <c r="N44" s="46">
        <f t="shared" si="4"/>
        <v>0</v>
      </c>
    </row>
  </sheetData>
  <sheetProtection/>
  <mergeCells count="10">
    <mergeCell ref="L7:N7"/>
    <mergeCell ref="A7:A8"/>
    <mergeCell ref="B7:B8"/>
    <mergeCell ref="C7:E7"/>
    <mergeCell ref="C2:E2"/>
    <mergeCell ref="A5:K5"/>
    <mergeCell ref="F7:H7"/>
    <mergeCell ref="I7:K7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Layout" workbookViewId="0" topLeftCell="A1">
      <selection activeCell="D9" sqref="D9"/>
    </sheetView>
  </sheetViews>
  <sheetFormatPr defaultColWidth="9.140625" defaultRowHeight="12.75"/>
  <cols>
    <col min="1" max="1" width="4.28125" style="22" customWidth="1"/>
    <col min="2" max="2" width="30.28125" style="22" customWidth="1"/>
    <col min="3" max="9" width="13.00390625" style="22" customWidth="1"/>
    <col min="10" max="16384" width="9.140625" style="22" customWidth="1"/>
  </cols>
  <sheetData>
    <row r="1" spans="6:12" ht="57.75" customHeight="1">
      <c r="F1" s="23"/>
      <c r="G1" s="72" t="s">
        <v>101</v>
      </c>
      <c r="H1" s="76"/>
      <c r="I1" s="76"/>
      <c r="J1" s="24"/>
      <c r="K1" s="24"/>
      <c r="L1" s="24"/>
    </row>
    <row r="3" spans="1:12" ht="65.25" customHeight="1">
      <c r="A3" s="77" t="s">
        <v>108</v>
      </c>
      <c r="B3" s="77"/>
      <c r="C3" s="77"/>
      <c r="D3" s="77"/>
      <c r="E3" s="77"/>
      <c r="F3" s="77"/>
      <c r="G3" s="77"/>
      <c r="H3" s="77"/>
      <c r="I3" s="77"/>
      <c r="J3" s="25"/>
      <c r="K3" s="25"/>
      <c r="L3" s="25"/>
    </row>
    <row r="5" spans="1:9" s="26" customFormat="1" ht="50.25" customHeight="1">
      <c r="A5" s="78" t="s">
        <v>6</v>
      </c>
      <c r="B5" s="78" t="s">
        <v>11</v>
      </c>
      <c r="C5" s="78" t="s">
        <v>8</v>
      </c>
      <c r="D5" s="78" t="s">
        <v>25</v>
      </c>
      <c r="E5" s="78"/>
      <c r="F5" s="78"/>
      <c r="G5" s="78"/>
      <c r="H5" s="78"/>
      <c r="I5" s="78"/>
    </row>
    <row r="6" spans="1:9" s="26" customFormat="1" ht="55.5" customHeight="1">
      <c r="A6" s="78"/>
      <c r="B6" s="78"/>
      <c r="C6" s="78"/>
      <c r="D6" s="27" t="s">
        <v>26</v>
      </c>
      <c r="E6" s="27" t="s">
        <v>27</v>
      </c>
      <c r="F6" s="27" t="s">
        <v>28</v>
      </c>
      <c r="G6" s="27" t="s">
        <v>29</v>
      </c>
      <c r="H6" s="11" t="s">
        <v>30</v>
      </c>
      <c r="I6" s="11" t="s">
        <v>31</v>
      </c>
    </row>
    <row r="7" spans="1:9" s="26" customFormat="1" ht="15.75">
      <c r="A7" s="21">
        <v>1</v>
      </c>
      <c r="B7" s="21">
        <v>2</v>
      </c>
      <c r="C7" s="21">
        <v>3</v>
      </c>
      <c r="D7" s="28">
        <v>4</v>
      </c>
      <c r="E7" s="28">
        <v>5</v>
      </c>
      <c r="F7" s="28">
        <v>6</v>
      </c>
      <c r="G7" s="28">
        <v>7</v>
      </c>
      <c r="H7" s="29"/>
      <c r="I7" s="29"/>
    </row>
    <row r="8" spans="1:9" s="26" customFormat="1" ht="52.5" customHeight="1">
      <c r="A8" s="21" t="s">
        <v>32</v>
      </c>
      <c r="B8" s="56" t="s">
        <v>12</v>
      </c>
      <c r="C8" s="21" t="s">
        <v>13</v>
      </c>
      <c r="D8" s="50">
        <v>175.99</v>
      </c>
      <c r="E8" s="50">
        <v>183.34</v>
      </c>
      <c r="F8" s="51">
        <v>183.34</v>
      </c>
      <c r="G8" s="52">
        <v>189.39</v>
      </c>
      <c r="H8" s="51">
        <v>189.39</v>
      </c>
      <c r="I8" s="51">
        <v>195.84</v>
      </c>
    </row>
    <row r="9" spans="1:9" ht="52.5" customHeight="1">
      <c r="A9" s="21" t="s">
        <v>33</v>
      </c>
      <c r="B9" s="56" t="s">
        <v>14</v>
      </c>
      <c r="C9" s="21" t="s">
        <v>13</v>
      </c>
      <c r="D9" s="50">
        <v>175.99</v>
      </c>
      <c r="E9" s="51">
        <v>183.34</v>
      </c>
      <c r="F9" s="51">
        <v>183.34</v>
      </c>
      <c r="G9" s="52">
        <v>189.39</v>
      </c>
      <c r="H9" s="53">
        <v>189.39</v>
      </c>
      <c r="I9" s="53">
        <v>195.84</v>
      </c>
    </row>
    <row r="11" spans="1:9" ht="56.25" customHeight="1">
      <c r="A11" s="75" t="s">
        <v>109</v>
      </c>
      <c r="B11" s="75"/>
      <c r="C11" s="75"/>
      <c r="D11" s="75"/>
      <c r="E11" s="75"/>
      <c r="F11" s="75"/>
      <c r="G11" s="75"/>
      <c r="H11" s="75"/>
      <c r="I11" s="75"/>
    </row>
  </sheetData>
  <sheetProtection/>
  <mergeCells count="7">
    <mergeCell ref="A11:I11"/>
    <mergeCell ref="G1:I1"/>
    <mergeCell ref="A3:I3"/>
    <mergeCell ref="A5:A6"/>
    <mergeCell ref="B5:B6"/>
    <mergeCell ref="C5:C6"/>
    <mergeCell ref="D5:I5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Doos</cp:lastModifiedBy>
  <cp:lastPrinted>2013-11-13T11:38:57Z</cp:lastPrinted>
  <dcterms:created xsi:type="dcterms:W3CDTF">1996-10-08T23:32:33Z</dcterms:created>
  <dcterms:modified xsi:type="dcterms:W3CDTF">2013-11-16T04:54:18Z</dcterms:modified>
  <cp:category/>
  <cp:version/>
  <cp:contentType/>
  <cp:contentStatus/>
</cp:coreProperties>
</file>